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üfungen\"/>
    </mc:Choice>
  </mc:AlternateContent>
  <bookViews>
    <workbookView xWindow="0" yWindow="0" windowWidth="10035" windowHeight="6060"/>
  </bookViews>
  <sheets>
    <sheet name="Leistungsübersicht" sheetId="1" r:id="rId1"/>
    <sheet name="Bewertungsschlüssel (sw)" sheetId="3" r:id="rId2"/>
    <sheet name="Bewertungsschlüssel" sheetId="2" r:id="rId3"/>
    <sheet name="Leistungsübersicht MSS" sheetId="4" r:id="rId4"/>
  </sheets>
  <definedNames>
    <definedName name="_ftn1" localSheetId="2">Bewertungsschlüssel!$A$53</definedName>
    <definedName name="_ftnref1" localSheetId="2">Bewertungsschlüssel!$D$49</definedName>
    <definedName name="PunkteNote">#REF!</definedName>
  </definedNames>
  <calcPr calcId="162913"/>
</workbook>
</file>

<file path=xl/calcChain.xml><?xml version="1.0" encoding="utf-8"?>
<calcChain xmlns="http://schemas.openxmlformats.org/spreadsheetml/2006/main">
  <c r="A39" i="4" l="1"/>
  <c r="A38" i="4"/>
  <c r="H35" i="4" s="1"/>
  <c r="L35" i="4" s="1"/>
  <c r="A37" i="4"/>
  <c r="A36" i="4"/>
  <c r="A35" i="4"/>
  <c r="A34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24" i="4"/>
  <c r="E23" i="4"/>
  <c r="E22" i="4"/>
  <c r="E21" i="4"/>
  <c r="E18" i="4"/>
  <c r="E17" i="4"/>
  <c r="E16" i="4"/>
  <c r="E15" i="4"/>
  <c r="E14" i="4"/>
  <c r="E13" i="4"/>
  <c r="E12" i="4"/>
  <c r="E11" i="4"/>
  <c r="E10" i="4"/>
  <c r="H14" i="4"/>
  <c r="E19" i="4"/>
  <c r="E20" i="4"/>
  <c r="A26" i="4"/>
  <c r="J39" i="4" s="1"/>
  <c r="E9" i="4"/>
  <c r="D7" i="1"/>
  <c r="A14" i="1"/>
  <c r="K10" i="1" s="1"/>
  <c r="D8" i="1"/>
  <c r="D9" i="1"/>
  <c r="D10" i="1"/>
  <c r="I10" i="1"/>
  <c r="D11" i="1"/>
  <c r="D12" i="1"/>
  <c r="C24" i="1"/>
  <c r="A26" i="1"/>
  <c r="E26" i="1"/>
  <c r="M26" i="1"/>
  <c r="D32" i="1"/>
  <c r="F32" i="1"/>
  <c r="J32" i="1"/>
  <c r="M32" i="1" s="1"/>
  <c r="D33" i="1"/>
  <c r="F33" i="1"/>
  <c r="J33" i="1"/>
  <c r="M33" i="1" s="1"/>
  <c r="D34" i="1"/>
  <c r="F34" i="1"/>
  <c r="J34" i="1"/>
  <c r="M34" i="1" s="1"/>
  <c r="D35" i="1"/>
  <c r="F35" i="1"/>
  <c r="J35" i="1"/>
  <c r="M35" i="1"/>
  <c r="D36" i="1"/>
  <c r="F36" i="1"/>
  <c r="J36" i="1"/>
  <c r="M36" i="1" s="1"/>
  <c r="D37" i="1"/>
  <c r="F37" i="1"/>
  <c r="J37" i="1"/>
  <c r="M37" i="1" s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J35" i="4"/>
  <c r="F25" i="4"/>
  <c r="H21" i="4" s="1"/>
  <c r="L21" i="4" s="1"/>
  <c r="E25" i="4"/>
  <c r="H39" i="4" s="1"/>
  <c r="L39" i="4" s="1"/>
  <c r="J21" i="4"/>
  <c r="J11" i="4"/>
  <c r="L11" i="4"/>
  <c r="L14" i="4"/>
  <c r="J14" i="4"/>
  <c r="J42" i="1" l="1"/>
  <c r="M10" i="1"/>
  <c r="J39" i="1"/>
  <c r="D14" i="1"/>
  <c r="I14" i="1" s="1"/>
  <c r="M39" i="1"/>
  <c r="K7" i="1"/>
  <c r="M7" i="1" s="1"/>
  <c r="K14" i="1"/>
  <c r="M44" i="1" l="1"/>
  <c r="M14" i="1"/>
  <c r="L42" i="1"/>
  <c r="M47" i="1"/>
</calcChain>
</file>

<file path=xl/sharedStrings.xml><?xml version="1.0" encoding="utf-8"?>
<sst xmlns="http://schemas.openxmlformats.org/spreadsheetml/2006/main" count="275" uniqueCount="123">
  <si>
    <t>LEISTUNGSÜBERSICHT</t>
  </si>
  <si>
    <t>Klasse:</t>
  </si>
  <si>
    <t>Fachlehrer:</t>
  </si>
  <si>
    <t>Nr.der KA:</t>
  </si>
  <si>
    <t>Fach:</t>
  </si>
  <si>
    <t>Datum der KA:</t>
  </si>
  <si>
    <t>Notenspiegel:</t>
  </si>
  <si>
    <t>nicht mitgeschrieben</t>
  </si>
  <si>
    <t xml:space="preserve"> * 1   =</t>
  </si>
  <si>
    <t>von</t>
  </si>
  <si>
    <t>=</t>
  </si>
  <si>
    <t xml:space="preserve"> * 2   =</t>
  </si>
  <si>
    <t xml:space="preserve"> * 3   =</t>
  </si>
  <si>
    <t>nicht ausreichend</t>
  </si>
  <si>
    <t xml:space="preserve"> * 4   =</t>
  </si>
  <si>
    <t xml:space="preserve"> * 5   =</t>
  </si>
  <si>
    <t xml:space="preserve"> * 6   =</t>
  </si>
  <si>
    <t>DURCHSCHNITT</t>
  </si>
  <si>
    <t>/</t>
  </si>
  <si>
    <t>Die Noten sind in die Notenlisten eingetragen.</t>
  </si>
  <si>
    <t>Unterschrift</t>
  </si>
  <si>
    <t>in</t>
  </si>
  <si>
    <t>geschrieben am:</t>
  </si>
  <si>
    <t>MAX</t>
  </si>
  <si>
    <t xml:space="preserve">  Punkte erreichbar</t>
  </si>
  <si>
    <t>Prozent</t>
  </si>
  <si>
    <t>Punkte</t>
  </si>
  <si>
    <t xml:space="preserve"> Note</t>
  </si>
  <si>
    <t>-</t>
  </si>
  <si>
    <t xml:space="preserve">   * 1     =</t>
  </si>
  <si>
    <t xml:space="preserve">   * 2     =</t>
  </si>
  <si>
    <t xml:space="preserve">   * 3     =</t>
  </si>
  <si>
    <t xml:space="preserve">   * 4     =</t>
  </si>
  <si>
    <t xml:space="preserve">   * 5     =</t>
  </si>
  <si>
    <t xml:space="preserve">   * 6     =</t>
  </si>
  <si>
    <t>Note</t>
  </si>
  <si>
    <t>Schulnote</t>
  </si>
  <si>
    <t>sehr gut</t>
  </si>
  <si>
    <t>gut</t>
  </si>
  <si>
    <t>befriedigend</t>
  </si>
  <si>
    <t>ausreichend</t>
  </si>
  <si>
    <t>mangelhaft</t>
  </si>
  <si>
    <t>ungenügend</t>
  </si>
  <si>
    <t>PKT</t>
  </si>
  <si>
    <t>1+</t>
  </si>
  <si>
    <t>1-</t>
  </si>
  <si>
    <t>2+</t>
  </si>
  <si>
    <t>2-</t>
  </si>
  <si>
    <t>3+</t>
  </si>
  <si>
    <t>3-</t>
  </si>
  <si>
    <t>4+</t>
  </si>
  <si>
    <t>4-</t>
  </si>
  <si>
    <t>5+</t>
  </si>
  <si>
    <t>5-</t>
  </si>
  <si>
    <t>³91</t>
  </si>
  <si>
    <t>³86</t>
  </si>
  <si>
    <t>³81</t>
  </si>
  <si>
    <t>³76</t>
  </si>
  <si>
    <t>³71</t>
  </si>
  <si>
    <t>³66</t>
  </si>
  <si>
    <t>³61</t>
  </si>
  <si>
    <t>³56</t>
  </si>
  <si>
    <t>³51</t>
  </si>
  <si>
    <t>³46</t>
  </si>
  <si>
    <t>³41</t>
  </si>
  <si>
    <t>³34</t>
  </si>
  <si>
    <t>³27</t>
  </si>
  <si>
    <t>³20</t>
  </si>
  <si>
    <t>³0</t>
  </si>
  <si>
    <t>schwach ausreichend</t>
  </si>
  <si>
    <t>Definition</t>
  </si>
  <si>
    <t>Kurs
bestanden</t>
  </si>
  <si>
    <t>Kurs nicht
bestanden
"Unterkurs"</t>
  </si>
  <si>
    <t>Die Leistungen entsprechen den Anforderungen in besonderem Maße.</t>
  </si>
  <si>
    <t>Die Leistungen entsprechen den Anforderungen voll.</t>
  </si>
  <si>
    <t>Die Leistungen entsprechen den Anforderungen im Allgemeinen.</t>
  </si>
  <si>
    <t>Die Leistungen weisen zwar Mängel auf, entsprechen aber im Ganzen noch den Anforderungen.</t>
  </si>
  <si>
    <t>Die Leistungen weisen Mängel auf und entsprechen den Anforderungen nur noch mit Einschränkungen.</t>
  </si>
  <si>
    <t>Die Leistungen entsprechen den Anforderungen nicht, lassen jedoch erkennen, dass die notwendigen Grundkenntnisse vorhanden sind und die Mängel in absehbarer Zeit behoben werden können.</t>
  </si>
  <si>
    <t>Die Leistungen entsprechen den Anforderungen nicht und selbst die Grundkenntnisse sind so lückenhaft, dass die Mängel in absehbarer nicht Zeit behoben werden können.</t>
  </si>
  <si>
    <t>Kurs nicht besucht</t>
  </si>
  <si>
    <r>
      <t>³</t>
    </r>
    <r>
      <rPr>
        <sz val="11"/>
        <rFont val="Arial"/>
        <family val="2"/>
      </rPr>
      <t>96</t>
    </r>
  </si>
  <si>
    <t>0 P</t>
  </si>
  <si>
    <t>1 P</t>
  </si>
  <si>
    <t>2 P</t>
  </si>
  <si>
    <t>3 P</t>
  </si>
  <si>
    <t>4 P</t>
  </si>
  <si>
    <t>5 P</t>
  </si>
  <si>
    <t>6 P</t>
  </si>
  <si>
    <t>7 P</t>
  </si>
  <si>
    <t>8 P</t>
  </si>
  <si>
    <t>9 P</t>
  </si>
  <si>
    <t>10 P</t>
  </si>
  <si>
    <t>11 P</t>
  </si>
  <si>
    <t>12 P</t>
  </si>
  <si>
    <t>13 P</t>
  </si>
  <si>
    <t>14 P</t>
  </si>
  <si>
    <t>15 P</t>
  </si>
  <si>
    <t>1</t>
  </si>
  <si>
    <t>2</t>
  </si>
  <si>
    <t>3</t>
  </si>
  <si>
    <t>4</t>
  </si>
  <si>
    <t>5</t>
  </si>
  <si>
    <t>6</t>
  </si>
  <si>
    <t>Kurs nicht bestanden (&lt; 5P)</t>
  </si>
  <si>
    <t>DURCHSCHNITT (Note)</t>
  </si>
  <si>
    <t>DURCHSCHNITT (MSS)</t>
  </si>
  <si>
    <t>haben mitgeschrieben</t>
  </si>
  <si>
    <t>Anzahl</t>
  </si>
  <si>
    <t>Faktoren</t>
  </si>
  <si>
    <t>* 1</t>
  </si>
  <si>
    <t>* 2</t>
  </si>
  <si>
    <t>* 3</t>
  </si>
  <si>
    <t>* 4</t>
  </si>
  <si>
    <t>* 5</t>
  </si>
  <si>
    <t>* 6</t>
  </si>
  <si>
    <t>Notenspiegel (Klassenbuch):</t>
  </si>
  <si>
    <t>NN</t>
  </si>
  <si>
    <t>XX</t>
  </si>
  <si>
    <t>BOS 2</t>
  </si>
  <si>
    <t>2. KA</t>
  </si>
  <si>
    <t>1 KA</t>
  </si>
  <si>
    <t>HBFxx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</si>
</sst>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%"/>
    <numFmt numFmtId="166" formatCode="0.0%"/>
  </numFmts>
  <fonts count="2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Symbol"/>
      <family val="1"/>
      <charset val="2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125"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10" fontId="2" fillId="0" borderId="1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right"/>
    </xf>
    <xf numFmtId="10" fontId="2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/>
    </xf>
    <xf numFmtId="0" fontId="9" fillId="0" borderId="8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6" xfId="0" applyFont="1" applyBorder="1"/>
    <xf numFmtId="0" fontId="8" fillId="0" borderId="7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164" fontId="15" fillId="0" borderId="3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0" fontId="9" fillId="0" borderId="18" xfId="0" applyNumberFormat="1" applyFont="1" applyFill="1" applyBorder="1" applyAlignment="1" applyProtection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/>
    </xf>
    <xf numFmtId="1" fontId="13" fillId="3" borderId="27" xfId="0" applyNumberFormat="1" applyFont="1" applyFill="1" applyBorder="1" applyAlignment="1">
      <alignment horizontal="center"/>
    </xf>
    <xf numFmtId="0" fontId="13" fillId="3" borderId="28" xfId="0" applyFont="1" applyFill="1" applyBorder="1"/>
    <xf numFmtId="0" fontId="16" fillId="3" borderId="12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/>
    </xf>
    <xf numFmtId="0" fontId="13" fillId="3" borderId="15" xfId="0" applyFont="1" applyFill="1" applyBorder="1"/>
    <xf numFmtId="0" fontId="16" fillId="4" borderId="12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1" fontId="13" fillId="4" borderId="9" xfId="0" applyNumberFormat="1" applyFont="1" applyFill="1" applyBorder="1" applyAlignment="1">
      <alignment horizontal="center"/>
    </xf>
    <xf numFmtId="0" fontId="13" fillId="4" borderId="15" xfId="0" applyFont="1" applyFill="1" applyBorder="1"/>
    <xf numFmtId="0" fontId="16" fillId="4" borderId="29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13" fillId="4" borderId="16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1" fontId="13" fillId="5" borderId="27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vertical="center"/>
    </xf>
    <xf numFmtId="0" fontId="13" fillId="5" borderId="24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1" fontId="13" fillId="5" borderId="11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vertical="center"/>
    </xf>
    <xf numFmtId="0" fontId="13" fillId="5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0" fontId="13" fillId="0" borderId="28" xfId="0" applyFont="1" applyFill="1" applyBorder="1"/>
    <xf numFmtId="0" fontId="16" fillId="0" borderId="19" xfId="0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10" fontId="2" fillId="0" borderId="0" xfId="0" applyNumberFormat="1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/>
    <xf numFmtId="166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9" fontId="17" fillId="0" borderId="3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1" fontId="13" fillId="0" borderId="35" xfId="0" applyNumberFormat="1" applyFont="1" applyFill="1" applyBorder="1" applyAlignment="1">
      <alignment horizontal="center"/>
    </xf>
    <xf numFmtId="0" fontId="13" fillId="0" borderId="36" xfId="0" applyFont="1" applyFill="1" applyBorder="1"/>
    <xf numFmtId="1" fontId="13" fillId="0" borderId="33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16" zoomScale="130" zoomScaleNormal="130" workbookViewId="0">
      <selection activeCell="C29" sqref="C29"/>
    </sheetView>
  </sheetViews>
  <sheetFormatPr baseColWidth="10" defaultRowHeight="15.75" x14ac:dyDescent="0.25"/>
  <cols>
    <col min="1" max="1" width="8" style="1" customWidth="1"/>
    <col min="2" max="2" width="2" style="1" customWidth="1"/>
    <col min="3" max="3" width="7" style="7" customWidth="1"/>
    <col min="4" max="4" width="8" style="1" customWidth="1"/>
    <col min="5" max="5" width="2" style="1" customWidth="1"/>
    <col min="6" max="6" width="8" style="1" customWidth="1"/>
    <col min="7" max="7" width="5.28515625" style="1" customWidth="1"/>
    <col min="8" max="8" width="5.42578125" style="1" customWidth="1"/>
    <col min="9" max="9" width="5" style="1" customWidth="1"/>
    <col min="10" max="10" width="5" style="7" customWidth="1"/>
    <col min="11" max="11" width="5" style="1" customWidth="1"/>
    <col min="12" max="12" width="10.42578125" style="1" customWidth="1"/>
    <col min="13" max="13" width="15.85546875" style="7" customWidth="1"/>
  </cols>
  <sheetData>
    <row r="1" spans="1:13" ht="16.350000000000001" customHeight="1" x14ac:dyDescent="0.3">
      <c r="D1" s="32" t="s">
        <v>0</v>
      </c>
    </row>
    <row r="2" spans="1:13" x14ac:dyDescent="0.25">
      <c r="F2" s="7"/>
    </row>
    <row r="3" spans="1:13" ht="21.95" customHeight="1" x14ac:dyDescent="0.25">
      <c r="A3" s="35" t="s">
        <v>1</v>
      </c>
      <c r="B3" s="23"/>
      <c r="C3" s="24"/>
      <c r="D3" s="121" t="s">
        <v>122</v>
      </c>
      <c r="E3" s="33"/>
      <c r="F3" s="33"/>
      <c r="G3" s="33"/>
      <c r="H3" s="33"/>
      <c r="J3" s="35" t="s">
        <v>2</v>
      </c>
      <c r="K3" s="23"/>
      <c r="M3" s="121" t="s">
        <v>117</v>
      </c>
    </row>
    <row r="4" spans="1:13" ht="21.95" customHeight="1" x14ac:dyDescent="0.25">
      <c r="A4" s="49" t="s">
        <v>3</v>
      </c>
      <c r="B4" s="23"/>
      <c r="C4" s="24"/>
      <c r="D4" s="121" t="s">
        <v>121</v>
      </c>
      <c r="E4" s="33"/>
      <c r="F4" s="33"/>
      <c r="G4" s="33"/>
      <c r="H4" s="33"/>
      <c r="J4" s="37"/>
      <c r="M4" s="1"/>
    </row>
    <row r="5" spans="1:13" ht="21.95" customHeight="1" x14ac:dyDescent="0.2">
      <c r="A5" s="36" t="s">
        <v>4</v>
      </c>
      <c r="B5" s="23"/>
      <c r="C5" s="23"/>
      <c r="D5" s="122" t="s">
        <v>117</v>
      </c>
      <c r="E5" s="33"/>
      <c r="F5" s="34"/>
      <c r="G5" s="33"/>
      <c r="H5" s="33"/>
      <c r="I5" s="23"/>
      <c r="J5" s="35" t="s">
        <v>5</v>
      </c>
      <c r="K5" s="23"/>
      <c r="L5" s="23"/>
      <c r="M5" s="48">
        <v>43734</v>
      </c>
    </row>
    <row r="6" spans="1:13" ht="30" customHeight="1" x14ac:dyDescent="0.25">
      <c r="A6" s="25" t="s">
        <v>6</v>
      </c>
      <c r="C6" s="1"/>
      <c r="I6" s="1" t="s">
        <v>7</v>
      </c>
      <c r="J6" s="1"/>
    </row>
    <row r="7" spans="1:13" x14ac:dyDescent="0.25">
      <c r="A7" s="47">
        <v>2</v>
      </c>
      <c r="C7" s="7" t="s">
        <v>8</v>
      </c>
      <c r="D7" s="22">
        <f>A7*1</f>
        <v>2</v>
      </c>
      <c r="I7" s="47">
        <v>2</v>
      </c>
      <c r="J7" s="7" t="s">
        <v>9</v>
      </c>
      <c r="K7" s="22">
        <f>A14+I7</f>
        <v>26</v>
      </c>
      <c r="L7" s="7" t="s">
        <v>10</v>
      </c>
      <c r="M7" s="5">
        <f>I7/K7</f>
        <v>7.6923076923076927E-2</v>
      </c>
    </row>
    <row r="8" spans="1:13" x14ac:dyDescent="0.25">
      <c r="A8" s="47">
        <v>4</v>
      </c>
      <c r="C8" s="7" t="s">
        <v>11</v>
      </c>
      <c r="D8" s="22">
        <f>A8*2</f>
        <v>8</v>
      </c>
      <c r="J8" s="1"/>
      <c r="M8" s="1"/>
    </row>
    <row r="9" spans="1:13" x14ac:dyDescent="0.25">
      <c r="A9" s="47">
        <v>6</v>
      </c>
      <c r="C9" s="7" t="s">
        <v>12</v>
      </c>
      <c r="D9" s="22">
        <f>A9*3</f>
        <v>18</v>
      </c>
      <c r="I9" s="1" t="s">
        <v>13</v>
      </c>
      <c r="J9" s="1"/>
      <c r="M9" s="1"/>
    </row>
    <row r="10" spans="1:13" x14ac:dyDescent="0.25">
      <c r="A10" s="47">
        <v>6</v>
      </c>
      <c r="C10" s="7" t="s">
        <v>14</v>
      </c>
      <c r="D10" s="22">
        <f>A10*4</f>
        <v>24</v>
      </c>
      <c r="I10" s="22">
        <f>A11+A12</f>
        <v>6</v>
      </c>
      <c r="J10" s="6" t="s">
        <v>9</v>
      </c>
      <c r="K10" s="22">
        <f>A14</f>
        <v>24</v>
      </c>
      <c r="L10" s="7" t="s">
        <v>10</v>
      </c>
      <c r="M10" s="5">
        <f>I10/A14</f>
        <v>0.25</v>
      </c>
    </row>
    <row r="11" spans="1:13" x14ac:dyDescent="0.25">
      <c r="A11" s="47">
        <v>4</v>
      </c>
      <c r="C11" s="7" t="s">
        <v>15</v>
      </c>
      <c r="D11" s="22">
        <f>A11*5</f>
        <v>20</v>
      </c>
      <c r="J11" s="1"/>
      <c r="M11" s="1"/>
    </row>
    <row r="12" spans="1:13" x14ac:dyDescent="0.25">
      <c r="A12" s="47">
        <v>2</v>
      </c>
      <c r="C12" s="7" t="s">
        <v>16</v>
      </c>
      <c r="D12" s="22">
        <f>A12*6</f>
        <v>12</v>
      </c>
      <c r="J12" s="1"/>
      <c r="M12" s="1"/>
    </row>
    <row r="13" spans="1:13" x14ac:dyDescent="0.25">
      <c r="C13" s="1"/>
      <c r="I13" s="1" t="s">
        <v>17</v>
      </c>
      <c r="J13" s="1"/>
      <c r="M13" s="1"/>
    </row>
    <row r="14" spans="1:13" x14ac:dyDescent="0.25">
      <c r="A14" s="22">
        <f>SUM(A7:A12)</f>
        <v>24</v>
      </c>
      <c r="D14" s="22">
        <f>SUM(D7:D12)</f>
        <v>84</v>
      </c>
      <c r="I14" s="22">
        <f>D14</f>
        <v>84</v>
      </c>
      <c r="J14" s="7" t="s">
        <v>18</v>
      </c>
      <c r="K14" s="22">
        <f>A14</f>
        <v>24</v>
      </c>
      <c r="L14" s="7" t="s">
        <v>10</v>
      </c>
      <c r="M14" s="4">
        <f>I14/K14</f>
        <v>3.5</v>
      </c>
    </row>
    <row r="15" spans="1:13" x14ac:dyDescent="0.25">
      <c r="C15" s="1"/>
      <c r="J15" s="1"/>
    </row>
    <row r="16" spans="1:13" x14ac:dyDescent="0.25">
      <c r="A16" s="1" t="s">
        <v>19</v>
      </c>
      <c r="F16" s="7"/>
    </row>
    <row r="17" spans="1:13" x14ac:dyDescent="0.25">
      <c r="F17" s="7"/>
      <c r="J17" s="26"/>
      <c r="K17" s="18"/>
      <c r="L17" s="18"/>
      <c r="M17" s="26"/>
    </row>
    <row r="18" spans="1:13" x14ac:dyDescent="0.25">
      <c r="F18" s="7"/>
      <c r="L18" s="1" t="s">
        <v>20</v>
      </c>
    </row>
    <row r="19" spans="1:13" ht="9.9499999999999993" customHeight="1" x14ac:dyDescent="0.25">
      <c r="F19" s="7"/>
    </row>
    <row r="20" spans="1:13" ht="6.4" customHeight="1" x14ac:dyDescent="0.25">
      <c r="A20" s="27"/>
      <c r="B20" s="27"/>
      <c r="C20" s="28"/>
      <c r="D20" s="27"/>
      <c r="E20" s="27"/>
      <c r="F20" s="28"/>
      <c r="G20" s="27"/>
      <c r="H20" s="27"/>
      <c r="I20" s="27"/>
      <c r="J20" s="28"/>
      <c r="K20" s="27"/>
      <c r="L20" s="27"/>
      <c r="M20" s="28"/>
    </row>
    <row r="21" spans="1:13" ht="9.9499999999999993" customHeight="1" x14ac:dyDescent="0.25">
      <c r="F21" s="7"/>
    </row>
    <row r="22" spans="1:13" ht="23.45" customHeight="1" x14ac:dyDescent="0.35">
      <c r="A22" s="40" t="s">
        <v>0</v>
      </c>
      <c r="F22" s="7"/>
      <c r="J22" s="1"/>
    </row>
    <row r="23" spans="1:13" ht="9.9499999999999993" customHeight="1" x14ac:dyDescent="0.25">
      <c r="K23" s="39"/>
    </row>
    <row r="24" spans="1:13" ht="18.600000000000001" customHeight="1" x14ac:dyDescent="0.3">
      <c r="A24" s="19" t="s">
        <v>1</v>
      </c>
      <c r="C24" s="38" t="str">
        <f>D3</f>
        <v>HBFxx</v>
      </c>
      <c r="F24" s="7"/>
    </row>
    <row r="25" spans="1:13" ht="9.9499999999999993" customHeight="1" x14ac:dyDescent="0.25">
      <c r="C25" s="1"/>
      <c r="J25" s="1"/>
      <c r="M25" s="1"/>
    </row>
    <row r="26" spans="1:13" x14ac:dyDescent="0.25">
      <c r="A26" s="16" t="str">
        <f>D4</f>
        <v>1 KA</v>
      </c>
      <c r="C26" s="1"/>
      <c r="D26" s="16" t="s">
        <v>21</v>
      </c>
      <c r="E26" s="16" t="str">
        <f>D5</f>
        <v>NN</v>
      </c>
      <c r="J26" s="16" t="s">
        <v>22</v>
      </c>
      <c r="M26" s="2">
        <f>M5</f>
        <v>43734</v>
      </c>
    </row>
    <row r="27" spans="1:13" ht="9.9499999999999993" customHeight="1" x14ac:dyDescent="0.25">
      <c r="F27" s="7"/>
    </row>
    <row r="28" spans="1:13" ht="16.7" customHeight="1" x14ac:dyDescent="0.3">
      <c r="A28" s="21" t="s">
        <v>23</v>
      </c>
      <c r="B28" s="8"/>
      <c r="C28" s="46">
        <v>50</v>
      </c>
      <c r="D28" s="1" t="s">
        <v>24</v>
      </c>
      <c r="E28" s="8"/>
      <c r="F28" s="7"/>
      <c r="G28" s="20"/>
      <c r="H28" s="20"/>
      <c r="J28" s="29" t="s">
        <v>6</v>
      </c>
    </row>
    <row r="29" spans="1:13" ht="9.9499999999999993" customHeight="1" x14ac:dyDescent="0.3">
      <c r="A29" s="3"/>
      <c r="B29" s="3"/>
      <c r="E29" s="3"/>
      <c r="F29" s="7"/>
      <c r="G29" s="20"/>
      <c r="H29" s="20"/>
    </row>
    <row r="30" spans="1:13" s="17" customFormat="1" ht="16.5" thickBot="1" x14ac:dyDescent="0.3">
      <c r="A30" s="10" t="s">
        <v>25</v>
      </c>
      <c r="B30" s="10"/>
      <c r="C30" s="10" t="s">
        <v>25</v>
      </c>
      <c r="D30" s="41" t="s">
        <v>26</v>
      </c>
      <c r="E30" s="10"/>
      <c r="F30" s="11" t="s">
        <v>26</v>
      </c>
      <c r="G30" s="44" t="s">
        <v>27</v>
      </c>
      <c r="H30" s="55" t="s">
        <v>43</v>
      </c>
      <c r="I30" s="10"/>
      <c r="J30" s="1"/>
      <c r="K30" s="10"/>
      <c r="L30" s="10"/>
      <c r="M30" s="11"/>
    </row>
    <row r="31" spans="1:13" ht="5.45" customHeight="1" thickBot="1" x14ac:dyDescent="0.25">
      <c r="A31" s="12"/>
      <c r="B31" s="12"/>
      <c r="C31" s="12"/>
      <c r="D31" s="42"/>
      <c r="E31" s="12"/>
      <c r="F31" s="13"/>
      <c r="G31" s="45"/>
      <c r="H31" s="45"/>
      <c r="I31" s="14"/>
      <c r="J31" s="15"/>
      <c r="K31" s="14"/>
      <c r="L31" s="14"/>
      <c r="M31" s="15"/>
    </row>
    <row r="32" spans="1:13" x14ac:dyDescent="0.25">
      <c r="A32" s="14">
        <v>100</v>
      </c>
      <c r="B32" s="14" t="s">
        <v>28</v>
      </c>
      <c r="C32" s="57">
        <v>96</v>
      </c>
      <c r="D32" s="43">
        <f t="shared" ref="D32:D47" si="0">IF((ROUND(($C$28/50*A32),0)/2)=(ROUND(($C$28/50*C31),0)/2),ROUND(($C$28/50*A32),0)/2-0.5,ROUND(($C$28/50*A32),0)/2)</f>
        <v>50</v>
      </c>
      <c r="E32" s="14" t="s">
        <v>28</v>
      </c>
      <c r="F32" s="14">
        <f t="shared" ref="F32:F47" si="1">ROUND(($C$28/50*C32),0)/2</f>
        <v>48</v>
      </c>
      <c r="G32" s="56" t="s">
        <v>44</v>
      </c>
      <c r="H32" s="56">
        <v>15</v>
      </c>
      <c r="I32" s="14"/>
      <c r="J32" s="22">
        <f t="shared" ref="J32:J37" si="2">A7</f>
        <v>2</v>
      </c>
      <c r="K32" s="9" t="s">
        <v>29</v>
      </c>
      <c r="M32" s="22">
        <f>J32*1</f>
        <v>2</v>
      </c>
    </row>
    <row r="33" spans="1:13" x14ac:dyDescent="0.25">
      <c r="A33" s="14">
        <v>95.9</v>
      </c>
      <c r="B33" s="14" t="s">
        <v>28</v>
      </c>
      <c r="C33" s="57">
        <v>91</v>
      </c>
      <c r="D33" s="43">
        <f t="shared" si="0"/>
        <v>47.5</v>
      </c>
      <c r="E33" s="14" t="s">
        <v>28</v>
      </c>
      <c r="F33" s="14">
        <f t="shared" si="1"/>
        <v>45.5</v>
      </c>
      <c r="G33" s="56">
        <v>1</v>
      </c>
      <c r="H33" s="56">
        <v>14</v>
      </c>
      <c r="I33" s="14"/>
      <c r="J33" s="22">
        <f t="shared" si="2"/>
        <v>4</v>
      </c>
      <c r="K33" s="9" t="s">
        <v>30</v>
      </c>
      <c r="M33" s="22">
        <f>J33*2</f>
        <v>8</v>
      </c>
    </row>
    <row r="34" spans="1:13" x14ac:dyDescent="0.25">
      <c r="A34" s="14">
        <v>90.9</v>
      </c>
      <c r="B34" s="14" t="s">
        <v>28</v>
      </c>
      <c r="C34" s="57">
        <v>86</v>
      </c>
      <c r="D34" s="43">
        <f t="shared" si="0"/>
        <v>45</v>
      </c>
      <c r="E34" s="14" t="s">
        <v>28</v>
      </c>
      <c r="F34" s="14">
        <f t="shared" si="1"/>
        <v>43</v>
      </c>
      <c r="G34" s="56" t="s">
        <v>45</v>
      </c>
      <c r="H34" s="56">
        <v>13</v>
      </c>
      <c r="I34" s="14"/>
      <c r="J34" s="22">
        <f t="shared" si="2"/>
        <v>6</v>
      </c>
      <c r="K34" s="9" t="s">
        <v>31</v>
      </c>
      <c r="M34" s="22">
        <f>J34*3</f>
        <v>18</v>
      </c>
    </row>
    <row r="35" spans="1:13" x14ac:dyDescent="0.25">
      <c r="A35" s="14">
        <v>85.9</v>
      </c>
      <c r="B35" s="14" t="s">
        <v>28</v>
      </c>
      <c r="C35" s="57">
        <v>81</v>
      </c>
      <c r="D35" s="43">
        <f t="shared" si="0"/>
        <v>42.5</v>
      </c>
      <c r="E35" s="14" t="s">
        <v>28</v>
      </c>
      <c r="F35" s="14">
        <f t="shared" si="1"/>
        <v>40.5</v>
      </c>
      <c r="G35" s="56" t="s">
        <v>46</v>
      </c>
      <c r="H35" s="56">
        <v>12</v>
      </c>
      <c r="I35" s="14"/>
      <c r="J35" s="22">
        <f t="shared" si="2"/>
        <v>6</v>
      </c>
      <c r="K35" s="9" t="s">
        <v>32</v>
      </c>
      <c r="M35" s="22">
        <f>J35*4</f>
        <v>24</v>
      </c>
    </row>
    <row r="36" spans="1:13" x14ac:dyDescent="0.25">
      <c r="A36" s="14">
        <v>80.900000000000006</v>
      </c>
      <c r="B36" s="14" t="s">
        <v>28</v>
      </c>
      <c r="C36" s="57">
        <v>76</v>
      </c>
      <c r="D36" s="43">
        <f t="shared" si="0"/>
        <v>40</v>
      </c>
      <c r="E36" s="14" t="s">
        <v>28</v>
      </c>
      <c r="F36" s="14">
        <f t="shared" si="1"/>
        <v>38</v>
      </c>
      <c r="G36" s="56">
        <v>2</v>
      </c>
      <c r="H36" s="56">
        <v>11</v>
      </c>
      <c r="I36" s="14"/>
      <c r="J36" s="22">
        <f t="shared" si="2"/>
        <v>4</v>
      </c>
      <c r="K36" s="9" t="s">
        <v>33</v>
      </c>
      <c r="M36" s="22">
        <f>J36*5</f>
        <v>20</v>
      </c>
    </row>
    <row r="37" spans="1:13" x14ac:dyDescent="0.25">
      <c r="A37" s="14">
        <v>75.900000000000006</v>
      </c>
      <c r="B37" s="14" t="s">
        <v>28</v>
      </c>
      <c r="C37" s="57">
        <v>71</v>
      </c>
      <c r="D37" s="43">
        <f t="shared" si="0"/>
        <v>37.5</v>
      </c>
      <c r="E37" s="14" t="s">
        <v>28</v>
      </c>
      <c r="F37" s="14">
        <f t="shared" si="1"/>
        <v>35.5</v>
      </c>
      <c r="G37" s="56" t="s">
        <v>47</v>
      </c>
      <c r="H37" s="56">
        <v>10</v>
      </c>
      <c r="I37" s="14"/>
      <c r="J37" s="22">
        <f t="shared" si="2"/>
        <v>2</v>
      </c>
      <c r="K37" s="9" t="s">
        <v>34</v>
      </c>
      <c r="M37" s="22">
        <f>J37*6</f>
        <v>12</v>
      </c>
    </row>
    <row r="38" spans="1:13" x14ac:dyDescent="0.25">
      <c r="A38" s="14">
        <v>70.900000000000006</v>
      </c>
      <c r="B38" s="14" t="s">
        <v>28</v>
      </c>
      <c r="C38" s="57">
        <v>66</v>
      </c>
      <c r="D38" s="43">
        <f t="shared" si="0"/>
        <v>35</v>
      </c>
      <c r="E38" s="14" t="s">
        <v>28</v>
      </c>
      <c r="F38" s="14">
        <f t="shared" si="1"/>
        <v>33</v>
      </c>
      <c r="G38" s="56" t="s">
        <v>48</v>
      </c>
      <c r="H38" s="56">
        <v>9</v>
      </c>
      <c r="I38" s="14"/>
      <c r="J38" s="1"/>
      <c r="M38" s="1"/>
    </row>
    <row r="39" spans="1:13" x14ac:dyDescent="0.25">
      <c r="A39" s="14">
        <v>65.900000000000006</v>
      </c>
      <c r="B39" s="14" t="s">
        <v>28</v>
      </c>
      <c r="C39" s="57">
        <v>61</v>
      </c>
      <c r="D39" s="43">
        <f t="shared" si="0"/>
        <v>32.5</v>
      </c>
      <c r="E39" s="14" t="s">
        <v>28</v>
      </c>
      <c r="F39" s="14">
        <f t="shared" si="1"/>
        <v>30.5</v>
      </c>
      <c r="G39" s="56">
        <v>3</v>
      </c>
      <c r="H39" s="56">
        <v>8</v>
      </c>
      <c r="I39" s="14"/>
      <c r="J39" s="22">
        <f>SUM(J32:J37)</f>
        <v>24</v>
      </c>
      <c r="K39" s="7"/>
      <c r="M39" s="22">
        <f>SUM(M32:M37)</f>
        <v>84</v>
      </c>
    </row>
    <row r="40" spans="1:13" x14ac:dyDescent="0.25">
      <c r="A40" s="14">
        <v>60.9</v>
      </c>
      <c r="B40" s="14" t="s">
        <v>28</v>
      </c>
      <c r="C40" s="57">
        <v>56</v>
      </c>
      <c r="D40" s="43">
        <f t="shared" si="0"/>
        <v>30</v>
      </c>
      <c r="E40" s="14" t="s">
        <v>28</v>
      </c>
      <c r="F40" s="14">
        <f t="shared" si="1"/>
        <v>28</v>
      </c>
      <c r="G40" s="56" t="s">
        <v>49</v>
      </c>
      <c r="H40" s="56">
        <v>7</v>
      </c>
    </row>
    <row r="41" spans="1:13" x14ac:dyDescent="0.25">
      <c r="A41" s="14">
        <v>55.9</v>
      </c>
      <c r="B41" s="14" t="s">
        <v>28</v>
      </c>
      <c r="C41" s="57">
        <v>51</v>
      </c>
      <c r="D41" s="43">
        <f t="shared" si="0"/>
        <v>27.5</v>
      </c>
      <c r="E41" s="14" t="s">
        <v>28</v>
      </c>
      <c r="F41" s="14">
        <f t="shared" si="1"/>
        <v>25.5</v>
      </c>
      <c r="G41" s="56" t="s">
        <v>50</v>
      </c>
      <c r="H41" s="56">
        <v>6</v>
      </c>
      <c r="J41" s="1"/>
      <c r="M41" s="1"/>
    </row>
    <row r="42" spans="1:13" ht="16.5" thickBot="1" x14ac:dyDescent="0.3">
      <c r="A42" s="58">
        <v>50.9</v>
      </c>
      <c r="B42" s="59" t="s">
        <v>28</v>
      </c>
      <c r="C42" s="60">
        <v>46</v>
      </c>
      <c r="D42" s="61">
        <f t="shared" si="0"/>
        <v>25</v>
      </c>
      <c r="E42" s="59" t="s">
        <v>28</v>
      </c>
      <c r="F42" s="58">
        <f t="shared" si="1"/>
        <v>23</v>
      </c>
      <c r="G42" s="62">
        <v>4</v>
      </c>
      <c r="H42" s="62">
        <v>5</v>
      </c>
      <c r="J42" s="22">
        <f>J36+J37</f>
        <v>6</v>
      </c>
      <c r="K42" s="6" t="s">
        <v>9</v>
      </c>
      <c r="L42" s="22">
        <f>J39</f>
        <v>24</v>
      </c>
      <c r="M42" s="1"/>
    </row>
    <row r="43" spans="1:13" x14ac:dyDescent="0.25">
      <c r="A43" s="14">
        <v>45.9</v>
      </c>
      <c r="B43" s="14" t="s">
        <v>28</v>
      </c>
      <c r="C43" s="57">
        <v>41</v>
      </c>
      <c r="D43" s="43">
        <f t="shared" si="0"/>
        <v>22.5</v>
      </c>
      <c r="E43" s="14" t="s">
        <v>28</v>
      </c>
      <c r="F43" s="14">
        <f t="shared" si="1"/>
        <v>20.5</v>
      </c>
      <c r="G43" s="56" t="s">
        <v>51</v>
      </c>
      <c r="H43" s="56">
        <v>4</v>
      </c>
      <c r="J43" s="1"/>
      <c r="M43" s="1"/>
    </row>
    <row r="44" spans="1:13" x14ac:dyDescent="0.25">
      <c r="A44" s="14">
        <v>40.9</v>
      </c>
      <c r="B44" s="14" t="s">
        <v>28</v>
      </c>
      <c r="C44" s="57">
        <v>34</v>
      </c>
      <c r="D44" s="43">
        <f t="shared" si="0"/>
        <v>20</v>
      </c>
      <c r="E44" s="14" t="s">
        <v>28</v>
      </c>
      <c r="F44" s="14">
        <f t="shared" si="1"/>
        <v>17</v>
      </c>
      <c r="G44" s="56" t="s">
        <v>52</v>
      </c>
      <c r="H44" s="56">
        <v>3</v>
      </c>
      <c r="J44" s="16" t="s">
        <v>13</v>
      </c>
      <c r="M44" s="31">
        <f>J42/J39</f>
        <v>0.25</v>
      </c>
    </row>
    <row r="45" spans="1:13" x14ac:dyDescent="0.25">
      <c r="A45" s="14">
        <v>33.9</v>
      </c>
      <c r="B45" s="14" t="s">
        <v>28</v>
      </c>
      <c r="C45" s="57">
        <v>27</v>
      </c>
      <c r="D45" s="43">
        <f t="shared" si="0"/>
        <v>16.5</v>
      </c>
      <c r="E45" s="14" t="s">
        <v>28</v>
      </c>
      <c r="F45" s="14">
        <f t="shared" si="1"/>
        <v>13.5</v>
      </c>
      <c r="G45" s="56">
        <v>5</v>
      </c>
      <c r="H45" s="56">
        <v>2</v>
      </c>
      <c r="J45" s="1"/>
      <c r="M45" s="1"/>
    </row>
    <row r="46" spans="1:13" x14ac:dyDescent="0.25">
      <c r="A46" s="14">
        <v>26.9</v>
      </c>
      <c r="B46" s="14" t="s">
        <v>28</v>
      </c>
      <c r="C46" s="57">
        <v>20</v>
      </c>
      <c r="D46" s="43">
        <f t="shared" si="0"/>
        <v>13</v>
      </c>
      <c r="E46" s="14" t="s">
        <v>28</v>
      </c>
      <c r="F46" s="14">
        <f t="shared" si="1"/>
        <v>10</v>
      </c>
      <c r="G46" s="56" t="s">
        <v>53</v>
      </c>
      <c r="H46" s="56">
        <v>1</v>
      </c>
      <c r="J46" s="1"/>
      <c r="M46" s="1"/>
    </row>
    <row r="47" spans="1:13" x14ac:dyDescent="0.25">
      <c r="A47" s="14">
        <v>19.899999999999999</v>
      </c>
      <c r="B47" s="14" t="s">
        <v>28</v>
      </c>
      <c r="C47" s="57">
        <v>0</v>
      </c>
      <c r="D47" s="43">
        <f t="shared" si="0"/>
        <v>9.5</v>
      </c>
      <c r="E47" s="14" t="s">
        <v>28</v>
      </c>
      <c r="F47" s="14">
        <f t="shared" si="1"/>
        <v>0</v>
      </c>
      <c r="G47" s="56">
        <v>6</v>
      </c>
      <c r="H47" s="56">
        <v>0</v>
      </c>
      <c r="J47" s="16" t="s">
        <v>17</v>
      </c>
      <c r="M47" s="30">
        <f>M39/J39</f>
        <v>3.5</v>
      </c>
    </row>
    <row r="48" spans="1:13" x14ac:dyDescent="0.25">
      <c r="F48" s="7"/>
      <c r="J48" s="1"/>
      <c r="M48"/>
    </row>
    <row r="49" spans="3:10" x14ac:dyDescent="0.25">
      <c r="C49" s="1"/>
      <c r="J49" s="1"/>
    </row>
    <row r="50" spans="3:10" x14ac:dyDescent="0.25">
      <c r="C50" s="1"/>
      <c r="J50" s="1"/>
    </row>
  </sheetData>
  <sheetProtection password="DFC5" sheet="1" objects="1" scenarios="1"/>
  <phoneticPr fontId="0" type="noConversion"/>
  <pageMargins left="0.78740157480314965" right="0.59055118110236227" top="0.78740157480314965" bottom="0.59055118110236227" header="0.39370078740157483" footer="0.39370078740157483"/>
  <pageSetup paperSize="9" orientation="portrait" horizontalDpi="360" verticalDpi="360" r:id="rId1"/>
  <headerFooter alignWithMargins="0">
    <oddHeader>&amp;L&amp;"Arial,Fett"&amp;12Statistik Klassenarbeit&amp;C&amp;"Arial,Fett"&amp;12BBS Lahnstein&amp;RLahnstein, den &amp;D</oddHeader>
    <oddFooter>&amp;L&amp;8Datei: &amp;Z&amp;F     Blatt: &amp;A&amp;R&amp;8Seite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0" zoomScaleNormal="140" workbookViewId="0">
      <selection activeCell="H13" sqref="H13"/>
    </sheetView>
  </sheetViews>
  <sheetFormatPr baseColWidth="10" defaultRowHeight="14.25" x14ac:dyDescent="0.2"/>
  <cols>
    <col min="1" max="1" width="9" style="50" bestFit="1" customWidth="1"/>
    <col min="2" max="2" width="8.140625" style="50" bestFit="1" customWidth="1"/>
    <col min="3" max="3" width="5.85546875" style="50" bestFit="1" customWidth="1"/>
    <col min="4" max="4" width="21.7109375" style="51" bestFit="1" customWidth="1"/>
    <col min="5" max="5" width="72.5703125" style="50" customWidth="1"/>
  </cols>
  <sheetData>
    <row r="1" spans="1:5" ht="15.75" thickBot="1" x14ac:dyDescent="0.3">
      <c r="A1" s="52" t="s">
        <v>25</v>
      </c>
      <c r="B1" s="52" t="s">
        <v>26</v>
      </c>
      <c r="C1" s="52" t="s">
        <v>35</v>
      </c>
      <c r="D1" s="54" t="s">
        <v>36</v>
      </c>
      <c r="E1" s="52" t="s">
        <v>70</v>
      </c>
    </row>
    <row r="2" spans="1:5" ht="15" customHeight="1" x14ac:dyDescent="0.25">
      <c r="A2" s="93" t="s">
        <v>81</v>
      </c>
      <c r="B2" s="94">
        <v>15</v>
      </c>
      <c r="C2" s="95" t="s">
        <v>44</v>
      </c>
      <c r="D2" s="96" t="s">
        <v>37</v>
      </c>
      <c r="E2" s="135" t="s">
        <v>73</v>
      </c>
    </row>
    <row r="3" spans="1:5" ht="15" x14ac:dyDescent="0.25">
      <c r="A3" s="93" t="s">
        <v>54</v>
      </c>
      <c r="B3" s="97">
        <v>14</v>
      </c>
      <c r="C3" s="98">
        <v>1</v>
      </c>
      <c r="D3" s="99" t="s">
        <v>37</v>
      </c>
      <c r="E3" s="136"/>
    </row>
    <row r="4" spans="1:5" ht="15" x14ac:dyDescent="0.25">
      <c r="A4" s="93" t="s">
        <v>55</v>
      </c>
      <c r="B4" s="97">
        <v>13</v>
      </c>
      <c r="C4" s="98" t="s">
        <v>45</v>
      </c>
      <c r="D4" s="99" t="s">
        <v>37</v>
      </c>
      <c r="E4" s="137"/>
    </row>
    <row r="5" spans="1:5" ht="15" x14ac:dyDescent="0.25">
      <c r="A5" s="93" t="s">
        <v>56</v>
      </c>
      <c r="B5" s="97">
        <v>12</v>
      </c>
      <c r="C5" s="98" t="s">
        <v>46</v>
      </c>
      <c r="D5" s="99" t="s">
        <v>38</v>
      </c>
      <c r="E5" s="138" t="s">
        <v>74</v>
      </c>
    </row>
    <row r="6" spans="1:5" ht="15" x14ac:dyDescent="0.25">
      <c r="A6" s="93" t="s">
        <v>57</v>
      </c>
      <c r="B6" s="97">
        <v>11</v>
      </c>
      <c r="C6" s="98">
        <v>2</v>
      </c>
      <c r="D6" s="99" t="s">
        <v>38</v>
      </c>
      <c r="E6" s="136"/>
    </row>
    <row r="7" spans="1:5" ht="15" x14ac:dyDescent="0.25">
      <c r="A7" s="93" t="s">
        <v>58</v>
      </c>
      <c r="B7" s="97">
        <v>10</v>
      </c>
      <c r="C7" s="98" t="s">
        <v>47</v>
      </c>
      <c r="D7" s="99" t="s">
        <v>38</v>
      </c>
      <c r="E7" s="137"/>
    </row>
    <row r="8" spans="1:5" ht="15" x14ac:dyDescent="0.25">
      <c r="A8" s="93" t="s">
        <v>59</v>
      </c>
      <c r="B8" s="97">
        <v>9</v>
      </c>
      <c r="C8" s="98" t="s">
        <v>48</v>
      </c>
      <c r="D8" s="99" t="s">
        <v>39</v>
      </c>
      <c r="E8" s="138" t="s">
        <v>75</v>
      </c>
    </row>
    <row r="9" spans="1:5" ht="15" x14ac:dyDescent="0.25">
      <c r="A9" s="93" t="s">
        <v>60</v>
      </c>
      <c r="B9" s="97">
        <v>8</v>
      </c>
      <c r="C9" s="98">
        <v>3</v>
      </c>
      <c r="D9" s="99" t="s">
        <v>39</v>
      </c>
      <c r="E9" s="136"/>
    </row>
    <row r="10" spans="1:5" ht="15" x14ac:dyDescent="0.25">
      <c r="A10" s="93" t="s">
        <v>61</v>
      </c>
      <c r="B10" s="97">
        <v>7</v>
      </c>
      <c r="C10" s="98" t="s">
        <v>49</v>
      </c>
      <c r="D10" s="99" t="s">
        <v>39</v>
      </c>
      <c r="E10" s="137"/>
    </row>
    <row r="11" spans="1:5" ht="15" x14ac:dyDescent="0.25">
      <c r="A11" s="93" t="s">
        <v>62</v>
      </c>
      <c r="B11" s="97">
        <v>6</v>
      </c>
      <c r="C11" s="98" t="s">
        <v>50</v>
      </c>
      <c r="D11" s="99" t="s">
        <v>40</v>
      </c>
      <c r="E11" s="139" t="s">
        <v>76</v>
      </c>
    </row>
    <row r="12" spans="1:5" ht="15" x14ac:dyDescent="0.25">
      <c r="A12" s="123" t="s">
        <v>63</v>
      </c>
      <c r="B12" s="124">
        <v>5</v>
      </c>
      <c r="C12" s="125">
        <v>4</v>
      </c>
      <c r="D12" s="126" t="s">
        <v>40</v>
      </c>
      <c r="E12" s="132"/>
    </row>
    <row r="13" spans="1:5" ht="28.5" customHeight="1" thickBot="1" x14ac:dyDescent="0.25">
      <c r="A13" s="129" t="s">
        <v>64</v>
      </c>
      <c r="B13" s="130">
        <v>4</v>
      </c>
      <c r="C13" s="106" t="s">
        <v>51</v>
      </c>
      <c r="D13" s="107" t="s">
        <v>40</v>
      </c>
      <c r="E13" s="131" t="s">
        <v>77</v>
      </c>
    </row>
    <row r="14" spans="1:5" ht="15" x14ac:dyDescent="0.2">
      <c r="A14" s="100" t="s">
        <v>65</v>
      </c>
      <c r="B14" s="101">
        <v>3</v>
      </c>
      <c r="C14" s="127" t="s">
        <v>52</v>
      </c>
      <c r="D14" s="128" t="s">
        <v>41</v>
      </c>
      <c r="E14" s="132" t="s">
        <v>78</v>
      </c>
    </row>
    <row r="15" spans="1:5" ht="15" x14ac:dyDescent="0.2">
      <c r="A15" s="100" t="s">
        <v>66</v>
      </c>
      <c r="B15" s="101">
        <v>2</v>
      </c>
      <c r="C15" s="102">
        <v>5</v>
      </c>
      <c r="D15" s="103" t="s">
        <v>41</v>
      </c>
      <c r="E15" s="133"/>
    </row>
    <row r="16" spans="1:5" ht="15" x14ac:dyDescent="0.2">
      <c r="A16" s="100" t="s">
        <v>67</v>
      </c>
      <c r="B16" s="101">
        <v>1</v>
      </c>
      <c r="C16" s="102" t="s">
        <v>53</v>
      </c>
      <c r="D16" s="103" t="s">
        <v>41</v>
      </c>
      <c r="E16" s="134"/>
    </row>
    <row r="17" spans="1:5" ht="43.5" thickBot="1" x14ac:dyDescent="0.25">
      <c r="A17" s="104" t="s">
        <v>68</v>
      </c>
      <c r="B17" s="105">
        <v>0</v>
      </c>
      <c r="C17" s="106">
        <v>6</v>
      </c>
      <c r="D17" s="107" t="s">
        <v>42</v>
      </c>
      <c r="E17" s="131" t="s">
        <v>79</v>
      </c>
    </row>
    <row r="18" spans="1:5" x14ac:dyDescent="0.2">
      <c r="E18" s="51"/>
    </row>
    <row r="19" spans="1:5" x14ac:dyDescent="0.2">
      <c r="E19" s="51"/>
    </row>
  </sheetData>
  <sheetProtection password="DFC5" sheet="1" objects="1" scenarios="1"/>
  <mergeCells count="5">
    <mergeCell ref="E14:E16"/>
    <mergeCell ref="E2:E4"/>
    <mergeCell ref="E5:E7"/>
    <mergeCell ref="E8:E10"/>
    <mergeCell ref="E11:E12"/>
  </mergeCells>
  <pageMargins left="0.98425196850393704" right="0.98425196850393704" top="0.98425196850393704" bottom="0.59055118110236227" header="0.51181102362204722" footer="0.31496062992125984"/>
  <pageSetup paperSize="9" scale="90" orientation="landscape" r:id="rId1"/>
  <headerFooter>
    <oddHeader>&amp;L&amp;"Arial,Fett"&amp;14Bewertungsschlüssel BBS Lahnstein Wahlschulen (BOSx, HBFx, BFx)&amp;RLahnstein, den &amp;D</oddHeader>
    <oddFooter>&amp;L&amp;8Datei: &amp;Z&amp;F    Blatt: &amp;A&amp;R&amp;8Seite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30" sqref="E30"/>
    </sheetView>
  </sheetViews>
  <sheetFormatPr baseColWidth="10" defaultRowHeight="14.25" x14ac:dyDescent="0.2"/>
  <cols>
    <col min="1" max="1" width="9" style="50" bestFit="1" customWidth="1"/>
    <col min="2" max="2" width="8.140625" style="50" bestFit="1" customWidth="1"/>
    <col min="3" max="3" width="5.85546875" style="50" bestFit="1" customWidth="1"/>
    <col min="4" max="4" width="21.7109375" style="51" bestFit="1" customWidth="1"/>
    <col min="5" max="5" width="72.5703125" style="50" customWidth="1"/>
    <col min="6" max="6" width="11.42578125" style="51" bestFit="1" customWidth="1"/>
  </cols>
  <sheetData>
    <row r="1" spans="1:6" ht="15.75" thickBot="1" x14ac:dyDescent="0.3">
      <c r="A1" s="52" t="s">
        <v>25</v>
      </c>
      <c r="B1" s="52" t="s">
        <v>26</v>
      </c>
      <c r="C1" s="52" t="s">
        <v>35</v>
      </c>
      <c r="D1" s="54" t="s">
        <v>36</v>
      </c>
      <c r="E1" s="52" t="s">
        <v>70</v>
      </c>
      <c r="F1" s="53"/>
    </row>
    <row r="2" spans="1:6" ht="15" x14ac:dyDescent="0.25">
      <c r="A2" s="67" t="s">
        <v>81</v>
      </c>
      <c r="B2" s="64">
        <v>15</v>
      </c>
      <c r="C2" s="65" t="s">
        <v>44</v>
      </c>
      <c r="D2" s="66" t="s">
        <v>37</v>
      </c>
      <c r="E2" s="151" t="s">
        <v>73</v>
      </c>
      <c r="F2" s="140" t="s">
        <v>71</v>
      </c>
    </row>
    <row r="3" spans="1:6" ht="15" x14ac:dyDescent="0.25">
      <c r="A3" s="67" t="s">
        <v>54</v>
      </c>
      <c r="B3" s="68">
        <v>14</v>
      </c>
      <c r="C3" s="69">
        <v>1</v>
      </c>
      <c r="D3" s="70" t="s">
        <v>37</v>
      </c>
      <c r="E3" s="149"/>
      <c r="F3" s="143"/>
    </row>
    <row r="4" spans="1:6" ht="15" x14ac:dyDescent="0.25">
      <c r="A4" s="67" t="s">
        <v>55</v>
      </c>
      <c r="B4" s="68">
        <v>13</v>
      </c>
      <c r="C4" s="69" t="s">
        <v>45</v>
      </c>
      <c r="D4" s="70" t="s">
        <v>37</v>
      </c>
      <c r="E4" s="150"/>
      <c r="F4" s="143"/>
    </row>
    <row r="5" spans="1:6" ht="15" x14ac:dyDescent="0.25">
      <c r="A5" s="67" t="s">
        <v>56</v>
      </c>
      <c r="B5" s="68">
        <v>12</v>
      </c>
      <c r="C5" s="69" t="s">
        <v>46</v>
      </c>
      <c r="D5" s="70" t="s">
        <v>38</v>
      </c>
      <c r="E5" s="148" t="s">
        <v>74</v>
      </c>
      <c r="F5" s="143"/>
    </row>
    <row r="6" spans="1:6" ht="15" x14ac:dyDescent="0.25">
      <c r="A6" s="67" t="s">
        <v>57</v>
      </c>
      <c r="B6" s="68">
        <v>11</v>
      </c>
      <c r="C6" s="69">
        <v>2</v>
      </c>
      <c r="D6" s="70" t="s">
        <v>38</v>
      </c>
      <c r="E6" s="149"/>
      <c r="F6" s="143"/>
    </row>
    <row r="7" spans="1:6" ht="15" x14ac:dyDescent="0.25">
      <c r="A7" s="67" t="s">
        <v>58</v>
      </c>
      <c r="B7" s="68">
        <v>10</v>
      </c>
      <c r="C7" s="69" t="s">
        <v>47</v>
      </c>
      <c r="D7" s="70" t="s">
        <v>38</v>
      </c>
      <c r="E7" s="150"/>
      <c r="F7" s="143"/>
    </row>
    <row r="8" spans="1:6" ht="15" x14ac:dyDescent="0.25">
      <c r="A8" s="71" t="s">
        <v>59</v>
      </c>
      <c r="B8" s="72">
        <v>9</v>
      </c>
      <c r="C8" s="73" t="s">
        <v>48</v>
      </c>
      <c r="D8" s="74" t="s">
        <v>39</v>
      </c>
      <c r="E8" s="145" t="s">
        <v>75</v>
      </c>
      <c r="F8" s="143"/>
    </row>
    <row r="9" spans="1:6" ht="15" x14ac:dyDescent="0.25">
      <c r="A9" s="71" t="s">
        <v>60</v>
      </c>
      <c r="B9" s="72">
        <v>8</v>
      </c>
      <c r="C9" s="73">
        <v>3</v>
      </c>
      <c r="D9" s="74" t="s">
        <v>39</v>
      </c>
      <c r="E9" s="146"/>
      <c r="F9" s="143"/>
    </row>
    <row r="10" spans="1:6" ht="15" x14ac:dyDescent="0.25">
      <c r="A10" s="71" t="s">
        <v>61</v>
      </c>
      <c r="B10" s="72">
        <v>7</v>
      </c>
      <c r="C10" s="73" t="s">
        <v>49</v>
      </c>
      <c r="D10" s="74" t="s">
        <v>39</v>
      </c>
      <c r="E10" s="147"/>
      <c r="F10" s="143"/>
    </row>
    <row r="11" spans="1:6" ht="15" x14ac:dyDescent="0.25">
      <c r="A11" s="71" t="s">
        <v>62</v>
      </c>
      <c r="B11" s="72">
        <v>6</v>
      </c>
      <c r="C11" s="73" t="s">
        <v>50</v>
      </c>
      <c r="D11" s="74" t="s">
        <v>40</v>
      </c>
      <c r="E11" s="152" t="s">
        <v>76</v>
      </c>
      <c r="F11" s="143"/>
    </row>
    <row r="12" spans="1:6" ht="15.75" thickBot="1" x14ac:dyDescent="0.3">
      <c r="A12" s="75" t="s">
        <v>63</v>
      </c>
      <c r="B12" s="76">
        <v>5</v>
      </c>
      <c r="C12" s="77">
        <v>4</v>
      </c>
      <c r="D12" s="78" t="s">
        <v>40</v>
      </c>
      <c r="E12" s="153"/>
      <c r="F12" s="144"/>
    </row>
    <row r="13" spans="1:6" ht="28.5" x14ac:dyDescent="0.2">
      <c r="A13" s="79" t="s">
        <v>64</v>
      </c>
      <c r="B13" s="80">
        <v>4</v>
      </c>
      <c r="C13" s="81" t="s">
        <v>51</v>
      </c>
      <c r="D13" s="82" t="s">
        <v>69</v>
      </c>
      <c r="E13" s="83" t="s">
        <v>77</v>
      </c>
      <c r="F13" s="140" t="s">
        <v>72</v>
      </c>
    </row>
    <row r="14" spans="1:6" ht="15" x14ac:dyDescent="0.2">
      <c r="A14" s="84" t="s">
        <v>65</v>
      </c>
      <c r="B14" s="85">
        <v>3</v>
      </c>
      <c r="C14" s="86" t="s">
        <v>52</v>
      </c>
      <c r="D14" s="87" t="s">
        <v>41</v>
      </c>
      <c r="E14" s="154" t="s">
        <v>78</v>
      </c>
      <c r="F14" s="141"/>
    </row>
    <row r="15" spans="1:6" ht="15" x14ac:dyDescent="0.2">
      <c r="A15" s="84" t="s">
        <v>66</v>
      </c>
      <c r="B15" s="85">
        <v>2</v>
      </c>
      <c r="C15" s="86">
        <v>5</v>
      </c>
      <c r="D15" s="87" t="s">
        <v>41</v>
      </c>
      <c r="E15" s="155"/>
      <c r="F15" s="141"/>
    </row>
    <row r="16" spans="1:6" ht="15" x14ac:dyDescent="0.2">
      <c r="A16" s="84" t="s">
        <v>67</v>
      </c>
      <c r="B16" s="85">
        <v>1</v>
      </c>
      <c r="C16" s="86" t="s">
        <v>53</v>
      </c>
      <c r="D16" s="87" t="s">
        <v>41</v>
      </c>
      <c r="E16" s="156"/>
      <c r="F16" s="142"/>
    </row>
    <row r="17" spans="1:6" ht="43.5" thickBot="1" x14ac:dyDescent="0.25">
      <c r="A17" s="88" t="s">
        <v>68</v>
      </c>
      <c r="B17" s="89">
        <v>0</v>
      </c>
      <c r="C17" s="90">
        <v>6</v>
      </c>
      <c r="D17" s="91" t="s">
        <v>42</v>
      </c>
      <c r="E17" s="92" t="s">
        <v>79</v>
      </c>
      <c r="F17" s="63" t="s">
        <v>80</v>
      </c>
    </row>
    <row r="18" spans="1:6" x14ac:dyDescent="0.2">
      <c r="E18" s="51"/>
      <c r="F18"/>
    </row>
    <row r="19" spans="1:6" x14ac:dyDescent="0.2">
      <c r="E19" s="51"/>
      <c r="F19"/>
    </row>
  </sheetData>
  <sheetProtection password="DFC5" sheet="1" objects="1" scenarios="1"/>
  <mergeCells count="7">
    <mergeCell ref="F13:F16"/>
    <mergeCell ref="F2:F12"/>
    <mergeCell ref="E8:E10"/>
    <mergeCell ref="E5:E7"/>
    <mergeCell ref="E2:E4"/>
    <mergeCell ref="E11:E12"/>
    <mergeCell ref="E14:E16"/>
  </mergeCells>
  <phoneticPr fontId="0" type="noConversion"/>
  <pageMargins left="0.98425196850393704" right="0.59055118110236227" top="0.78740157480314965" bottom="0.78740157480314965" header="0.31496062992125984" footer="0.51181102362204722"/>
  <pageSetup paperSize="9" orientation="landscape" r:id="rId1"/>
  <headerFooter alignWithMargins="0">
    <oddHeader>&amp;L&amp;"Arial,Fett"&amp;14Bewertungsschlüssel BOS2 (BBS Lahnstein)&amp;RLahnstein, den&amp;D</oddHeader>
    <oddFooter>&amp;L&amp;8Datei: &amp;Z&amp;F    Blatt: &amp;A&amp;R&amp;8Seite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M26" sqref="M26"/>
    </sheetView>
  </sheetViews>
  <sheetFormatPr baseColWidth="10" defaultRowHeight="15.75" x14ac:dyDescent="0.25"/>
  <cols>
    <col min="1" max="1" width="8" style="1" customWidth="1"/>
    <col min="2" max="2" width="2" style="1" customWidth="1"/>
    <col min="3" max="3" width="7" style="7" customWidth="1"/>
    <col min="4" max="4" width="7.140625" style="7" customWidth="1"/>
    <col min="5" max="5" width="6.42578125" style="1" customWidth="1"/>
    <col min="6" max="6" width="4.42578125" style="1" bestFit="1" customWidth="1"/>
    <col min="7" max="7" width="5.42578125" style="1" customWidth="1"/>
    <col min="8" max="8" width="5" style="1" customWidth="1"/>
    <col min="9" max="9" width="5" style="7" customWidth="1"/>
    <col min="10" max="10" width="5" style="1" customWidth="1"/>
    <col min="11" max="11" width="10.42578125" style="1" customWidth="1"/>
    <col min="12" max="12" width="15.85546875" style="7" customWidth="1"/>
  </cols>
  <sheetData>
    <row r="1" spans="1:12" ht="16.350000000000001" customHeight="1" x14ac:dyDescent="0.3">
      <c r="E1" s="32" t="s">
        <v>0</v>
      </c>
    </row>
    <row r="2" spans="1:12" x14ac:dyDescent="0.25">
      <c r="G2" s="7"/>
    </row>
    <row r="3" spans="1:12" ht="21.95" customHeight="1" x14ac:dyDescent="0.25">
      <c r="A3" s="35" t="s">
        <v>1</v>
      </c>
      <c r="B3" s="23"/>
      <c r="C3" s="24"/>
      <c r="D3" s="121" t="s">
        <v>119</v>
      </c>
      <c r="E3" s="33"/>
      <c r="F3" s="33"/>
      <c r="G3" s="33"/>
      <c r="I3" s="35" t="s">
        <v>2</v>
      </c>
      <c r="J3" s="23"/>
      <c r="L3" s="121" t="s">
        <v>117</v>
      </c>
    </row>
    <row r="4" spans="1:12" ht="21.95" customHeight="1" x14ac:dyDescent="0.25">
      <c r="A4" s="35" t="s">
        <v>3</v>
      </c>
      <c r="B4" s="23"/>
      <c r="C4" s="24"/>
      <c r="D4" s="121" t="s">
        <v>120</v>
      </c>
      <c r="E4" s="33"/>
      <c r="F4" s="33"/>
      <c r="G4" s="33"/>
      <c r="I4" s="37"/>
      <c r="L4" s="1"/>
    </row>
    <row r="5" spans="1:12" ht="21.95" customHeight="1" x14ac:dyDescent="0.2">
      <c r="A5" s="36" t="s">
        <v>4</v>
      </c>
      <c r="B5" s="23"/>
      <c r="C5" s="23"/>
      <c r="D5" s="122" t="s">
        <v>118</v>
      </c>
      <c r="E5" s="33"/>
      <c r="F5" s="34"/>
      <c r="G5" s="33"/>
      <c r="H5" s="23"/>
      <c r="I5" s="35" t="s">
        <v>5</v>
      </c>
      <c r="J5" s="23"/>
      <c r="K5" s="23"/>
      <c r="L5" s="48">
        <v>42191</v>
      </c>
    </row>
    <row r="6" spans="1:12" ht="21.95" customHeight="1" x14ac:dyDescent="0.25">
      <c r="A6" s="36"/>
      <c r="B6" s="23"/>
      <c r="C6" s="23"/>
      <c r="D6" s="1"/>
      <c r="H6" s="23"/>
      <c r="I6" s="35"/>
      <c r="J6" s="23"/>
      <c r="K6" s="23"/>
      <c r="L6" s="23"/>
    </row>
    <row r="7" spans="1:12" ht="30" customHeight="1" x14ac:dyDescent="0.25">
      <c r="A7" s="25" t="s">
        <v>6</v>
      </c>
      <c r="C7" s="1"/>
      <c r="D7" s="1"/>
    </row>
    <row r="8" spans="1:12" ht="30" customHeight="1" x14ac:dyDescent="0.25">
      <c r="A8" s="114" t="s">
        <v>108</v>
      </c>
      <c r="B8" s="114"/>
      <c r="C8" s="114" t="s">
        <v>26</v>
      </c>
      <c r="D8" s="114" t="s">
        <v>35</v>
      </c>
      <c r="E8" s="114" t="s">
        <v>109</v>
      </c>
    </row>
    <row r="9" spans="1:12" x14ac:dyDescent="0.25">
      <c r="A9" s="46">
        <v>1</v>
      </c>
      <c r="C9" s="109" t="s">
        <v>97</v>
      </c>
      <c r="D9" s="109" t="s">
        <v>44</v>
      </c>
      <c r="E9" s="115">
        <f>A9*1</f>
        <v>1</v>
      </c>
      <c r="F9" s="115">
        <f>A9*15</f>
        <v>15</v>
      </c>
    </row>
    <row r="10" spans="1:12" x14ac:dyDescent="0.25">
      <c r="A10" s="46">
        <v>4</v>
      </c>
      <c r="C10" s="109" t="s">
        <v>96</v>
      </c>
      <c r="D10" s="109" t="s">
        <v>98</v>
      </c>
      <c r="E10" s="115">
        <f>A10*1</f>
        <v>4</v>
      </c>
      <c r="F10" s="115">
        <f>A10*14</f>
        <v>56</v>
      </c>
      <c r="H10" s="1" t="s">
        <v>7</v>
      </c>
      <c r="I10" s="1"/>
    </row>
    <row r="11" spans="1:12" x14ac:dyDescent="0.25">
      <c r="A11" s="46">
        <v>2</v>
      </c>
      <c r="C11" s="109" t="s">
        <v>95</v>
      </c>
      <c r="D11" s="109" t="s">
        <v>45</v>
      </c>
      <c r="E11" s="115">
        <f>A11*1</f>
        <v>2</v>
      </c>
      <c r="F11" s="115">
        <f>A11*13</f>
        <v>26</v>
      </c>
      <c r="H11" s="47">
        <v>0</v>
      </c>
      <c r="I11" s="7" t="s">
        <v>9</v>
      </c>
      <c r="J11" s="22">
        <f>A26+H11</f>
        <v>29</v>
      </c>
      <c r="K11" s="7" t="s">
        <v>10</v>
      </c>
      <c r="L11" s="111">
        <f>H11/J11</f>
        <v>0</v>
      </c>
    </row>
    <row r="12" spans="1:12" x14ac:dyDescent="0.25">
      <c r="A12" s="46">
        <v>0</v>
      </c>
      <c r="C12" s="109" t="s">
        <v>94</v>
      </c>
      <c r="D12" s="109" t="s">
        <v>46</v>
      </c>
      <c r="E12" s="115">
        <f>A12*2</f>
        <v>0</v>
      </c>
      <c r="F12" s="115">
        <f>A12*12</f>
        <v>0</v>
      </c>
      <c r="I12" s="1"/>
      <c r="L12" s="1"/>
    </row>
    <row r="13" spans="1:12" x14ac:dyDescent="0.25">
      <c r="A13" s="46">
        <v>7</v>
      </c>
      <c r="C13" s="109" t="s">
        <v>93</v>
      </c>
      <c r="D13" s="109" t="s">
        <v>99</v>
      </c>
      <c r="E13" s="115">
        <f>A13*2</f>
        <v>14</v>
      </c>
      <c r="F13" s="115">
        <f>A13*11</f>
        <v>77</v>
      </c>
      <c r="H13" s="110" t="s">
        <v>104</v>
      </c>
      <c r="I13" s="1"/>
      <c r="L13" s="1"/>
    </row>
    <row r="14" spans="1:12" x14ac:dyDescent="0.25">
      <c r="A14" s="46">
        <v>0</v>
      </c>
      <c r="C14" s="109" t="s">
        <v>92</v>
      </c>
      <c r="D14" s="109" t="s">
        <v>47</v>
      </c>
      <c r="E14" s="115">
        <f>A14*2</f>
        <v>0</v>
      </c>
      <c r="F14" s="115">
        <f>A14*10</f>
        <v>0</v>
      </c>
      <c r="H14" s="22">
        <f>A20+A21+A22+A23+A24</f>
        <v>3</v>
      </c>
      <c r="I14" s="6" t="s">
        <v>9</v>
      </c>
      <c r="J14" s="22">
        <f>A26</f>
        <v>29</v>
      </c>
      <c r="K14" s="7" t="s">
        <v>10</v>
      </c>
      <c r="L14" s="111">
        <f>H14/A26</f>
        <v>0.10344827586206896</v>
      </c>
    </row>
    <row r="15" spans="1:12" x14ac:dyDescent="0.25">
      <c r="A15" s="46">
        <v>5</v>
      </c>
      <c r="C15" s="109" t="s">
        <v>91</v>
      </c>
      <c r="D15" s="109" t="s">
        <v>48</v>
      </c>
      <c r="E15" s="115">
        <f>A15*3</f>
        <v>15</v>
      </c>
      <c r="F15" s="115">
        <f>A15*9</f>
        <v>45</v>
      </c>
      <c r="H15" s="17"/>
      <c r="I15" s="6"/>
      <c r="J15" s="17"/>
      <c r="K15" s="7"/>
      <c r="L15" s="108"/>
    </row>
    <row r="16" spans="1:12" x14ac:dyDescent="0.25">
      <c r="A16" s="46">
        <v>2</v>
      </c>
      <c r="C16" s="109" t="s">
        <v>90</v>
      </c>
      <c r="D16" s="109" t="s">
        <v>100</v>
      </c>
      <c r="E16" s="115">
        <f>A16*3</f>
        <v>6</v>
      </c>
      <c r="F16" s="115">
        <f>A16*8</f>
        <v>16</v>
      </c>
      <c r="H16" s="17"/>
      <c r="I16" s="6"/>
      <c r="J16" s="17"/>
      <c r="K16" s="7"/>
      <c r="L16" s="108"/>
    </row>
    <row r="17" spans="1:12" x14ac:dyDescent="0.25">
      <c r="A17" s="46">
        <v>2</v>
      </c>
      <c r="C17" s="109" t="s">
        <v>89</v>
      </c>
      <c r="D17" s="109" t="s">
        <v>49</v>
      </c>
      <c r="E17" s="115">
        <f>A17*3</f>
        <v>6</v>
      </c>
      <c r="F17" s="115">
        <f>A17*7</f>
        <v>14</v>
      </c>
    </row>
    <row r="18" spans="1:12" x14ac:dyDescent="0.25">
      <c r="A18" s="46">
        <v>1</v>
      </c>
      <c r="C18" s="109" t="s">
        <v>88</v>
      </c>
      <c r="D18" s="109" t="s">
        <v>50</v>
      </c>
      <c r="E18" s="115">
        <f>A18*4</f>
        <v>4</v>
      </c>
      <c r="F18" s="115">
        <f>A18*6</f>
        <v>6</v>
      </c>
    </row>
    <row r="19" spans="1:12" ht="16.5" thickBot="1" x14ac:dyDescent="0.3">
      <c r="A19" s="116">
        <v>2</v>
      </c>
      <c r="B19" s="18"/>
      <c r="C19" s="117" t="s">
        <v>87</v>
      </c>
      <c r="D19" s="117" t="s">
        <v>101</v>
      </c>
      <c r="E19" s="118">
        <f t="shared" ref="E19:E20" si="0">A19*4</f>
        <v>8</v>
      </c>
      <c r="F19" s="118">
        <f>A19*5</f>
        <v>10</v>
      </c>
      <c r="I19" s="1"/>
      <c r="J19" s="7"/>
      <c r="L19" s="1"/>
    </row>
    <row r="20" spans="1:12" x14ac:dyDescent="0.25">
      <c r="A20" s="46">
        <v>0</v>
      </c>
      <c r="C20" s="109" t="s">
        <v>86</v>
      </c>
      <c r="D20" s="109" t="s">
        <v>51</v>
      </c>
      <c r="E20" s="115">
        <f t="shared" si="0"/>
        <v>0</v>
      </c>
      <c r="F20" s="115">
        <f>A20*4</f>
        <v>0</v>
      </c>
      <c r="H20" s="110" t="s">
        <v>106</v>
      </c>
      <c r="I20" s="1"/>
      <c r="L20" s="1"/>
    </row>
    <row r="21" spans="1:12" x14ac:dyDescent="0.25">
      <c r="A21" s="46">
        <v>0</v>
      </c>
      <c r="C21" s="109" t="s">
        <v>85</v>
      </c>
      <c r="D21" s="109" t="s">
        <v>52</v>
      </c>
      <c r="E21" s="115">
        <f>A21*5</f>
        <v>0</v>
      </c>
      <c r="F21" s="115">
        <f>A21*3</f>
        <v>0</v>
      </c>
      <c r="H21" s="22">
        <f>F25</f>
        <v>270</v>
      </c>
      <c r="I21" s="7" t="s">
        <v>18</v>
      </c>
      <c r="J21" s="22">
        <f>A26</f>
        <v>29</v>
      </c>
      <c r="K21" s="7" t="s">
        <v>10</v>
      </c>
      <c r="L21" s="112">
        <f>H21/J21</f>
        <v>9.3103448275862064</v>
      </c>
    </row>
    <row r="22" spans="1:12" x14ac:dyDescent="0.25">
      <c r="A22" s="46">
        <v>2</v>
      </c>
      <c r="C22" s="109" t="s">
        <v>84</v>
      </c>
      <c r="D22" s="109" t="s">
        <v>102</v>
      </c>
      <c r="E22" s="115">
        <f>A22*5</f>
        <v>10</v>
      </c>
      <c r="F22" s="115">
        <f>A22*2</f>
        <v>4</v>
      </c>
      <c r="H22" s="6"/>
      <c r="I22" s="17"/>
      <c r="J22" s="7"/>
      <c r="K22" s="108"/>
    </row>
    <row r="23" spans="1:12" x14ac:dyDescent="0.25">
      <c r="A23" s="46">
        <v>1</v>
      </c>
      <c r="C23" s="109" t="s">
        <v>83</v>
      </c>
      <c r="D23" s="109" t="s">
        <v>53</v>
      </c>
      <c r="E23" s="115">
        <f>A23*5</f>
        <v>5</v>
      </c>
      <c r="F23" s="115">
        <f>A23*1</f>
        <v>1</v>
      </c>
      <c r="I23" s="1"/>
    </row>
    <row r="24" spans="1:12" x14ac:dyDescent="0.25">
      <c r="A24" s="46">
        <v>0</v>
      </c>
      <c r="C24" s="109" t="s">
        <v>82</v>
      </c>
      <c r="D24" s="109" t="s">
        <v>103</v>
      </c>
      <c r="E24" s="115">
        <f>A24*6</f>
        <v>0</v>
      </c>
      <c r="F24" s="115">
        <f>A24*0</f>
        <v>0</v>
      </c>
      <c r="I24" s="1"/>
    </row>
    <row r="25" spans="1:12" x14ac:dyDescent="0.25">
      <c r="C25" s="1"/>
      <c r="D25" s="1"/>
      <c r="E25" s="115">
        <f>SUM(E9:E24)</f>
        <v>75</v>
      </c>
      <c r="F25" s="115">
        <f>SUM(F9:F24)</f>
        <v>270</v>
      </c>
    </row>
    <row r="26" spans="1:12" x14ac:dyDescent="0.25">
      <c r="A26" s="22">
        <f>SUM(A9:A24)</f>
        <v>29</v>
      </c>
      <c r="C26" s="113" t="s">
        <v>107</v>
      </c>
    </row>
    <row r="27" spans="1:12" x14ac:dyDescent="0.25">
      <c r="C27" s="1"/>
      <c r="D27" s="1"/>
      <c r="I27" s="1"/>
      <c r="K27" s="7"/>
    </row>
    <row r="28" spans="1:12" x14ac:dyDescent="0.25">
      <c r="A28" s="1" t="s">
        <v>19</v>
      </c>
      <c r="G28" s="7"/>
      <c r="H28" s="7"/>
      <c r="I28" s="1"/>
      <c r="K28" s="7"/>
    </row>
    <row r="29" spans="1:12" ht="16.5" thickBot="1" x14ac:dyDescent="0.3">
      <c r="G29" s="7"/>
      <c r="H29" s="26"/>
      <c r="I29" s="18"/>
      <c r="J29" s="18"/>
      <c r="K29" s="26"/>
    </row>
    <row r="30" spans="1:12" x14ac:dyDescent="0.25">
      <c r="G30" s="7"/>
      <c r="H30" s="7"/>
      <c r="I30" s="1"/>
      <c r="J30" s="1" t="s">
        <v>20</v>
      </c>
      <c r="K30" s="7"/>
    </row>
    <row r="32" spans="1:12" x14ac:dyDescent="0.25">
      <c r="A32" s="120" t="s">
        <v>116</v>
      </c>
    </row>
    <row r="34" spans="1:12" x14ac:dyDescent="0.25">
      <c r="A34" s="7">
        <f>A9+A10+A11</f>
        <v>7</v>
      </c>
      <c r="C34" s="119" t="s">
        <v>110</v>
      </c>
      <c r="H34" s="1" t="s">
        <v>13</v>
      </c>
      <c r="I34" s="1"/>
      <c r="L34" s="1"/>
    </row>
    <row r="35" spans="1:12" x14ac:dyDescent="0.25">
      <c r="A35" s="7">
        <f>A12+A13+A14</f>
        <v>7</v>
      </c>
      <c r="C35" s="119" t="s">
        <v>111</v>
      </c>
      <c r="H35" s="22">
        <f>A38+A39</f>
        <v>3</v>
      </c>
      <c r="I35" s="6" t="s">
        <v>9</v>
      </c>
      <c r="J35" s="22">
        <f>A26</f>
        <v>29</v>
      </c>
      <c r="K35" s="7" t="s">
        <v>10</v>
      </c>
      <c r="L35" s="5">
        <f>H35/J35</f>
        <v>0.10344827586206896</v>
      </c>
    </row>
    <row r="36" spans="1:12" x14ac:dyDescent="0.25">
      <c r="A36" s="7">
        <f>A15+A16+A17</f>
        <v>9</v>
      </c>
      <c r="C36" s="119" t="s">
        <v>112</v>
      </c>
    </row>
    <row r="37" spans="1:12" x14ac:dyDescent="0.25">
      <c r="A37" s="7">
        <f>A18+A19+A20</f>
        <v>3</v>
      </c>
      <c r="C37" s="119" t="s">
        <v>113</v>
      </c>
    </row>
    <row r="38" spans="1:12" x14ac:dyDescent="0.25">
      <c r="A38" s="7">
        <f>A21+A22+A23</f>
        <v>3</v>
      </c>
      <c r="C38" s="119" t="s">
        <v>114</v>
      </c>
      <c r="H38" s="110" t="s">
        <v>105</v>
      </c>
      <c r="I38" s="1"/>
      <c r="L38" s="1"/>
    </row>
    <row r="39" spans="1:12" x14ac:dyDescent="0.25">
      <c r="A39" s="7">
        <f>A24</f>
        <v>0</v>
      </c>
      <c r="C39" s="119" t="s">
        <v>115</v>
      </c>
      <c r="H39" s="22">
        <f>E25</f>
        <v>75</v>
      </c>
      <c r="I39" s="7" t="s">
        <v>18</v>
      </c>
      <c r="J39" s="22">
        <f>A26</f>
        <v>29</v>
      </c>
      <c r="K39" s="7" t="s">
        <v>10</v>
      </c>
      <c r="L39" s="112">
        <f>H39/J39</f>
        <v>2.5862068965517242</v>
      </c>
    </row>
  </sheetData>
  <sheetProtection password="DFC5" sheet="1" objects="1" scenarios="1"/>
  <pageMargins left="0.78740157480314965" right="0.59055118110236227" top="0.78740157480314965" bottom="0.59055118110236227" header="0.39370078740157483" footer="0.39370078740157483"/>
  <pageSetup paperSize="9" orientation="portrait" horizontalDpi="360" verticalDpi="360" r:id="rId1"/>
  <headerFooter alignWithMargins="0">
    <oddHeader>&amp;L&amp;"Arial,Fett"&amp;12Statistik Klassenarbeit Kurssystem BGY&amp;RLahnstein, den &amp;D</oddHeader>
    <oddFooter>&amp;L&amp;8Datei: &amp;Z&amp;F     Blatt: &amp;A&amp;R&amp;8Seite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Leistungsübersicht</vt:lpstr>
      <vt:lpstr>Bewertungsschlüssel (sw)</vt:lpstr>
      <vt:lpstr>Bewertungsschlüssel</vt:lpstr>
      <vt:lpstr>Leistungsübersicht MSS</vt:lpstr>
      <vt:lpstr>Bewertungsschlüssel!_ftn1</vt:lpstr>
      <vt:lpstr>Bewertungsschlüssel!_ftnref1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Weber,Dietmar</dc:creator>
  <cp:lastModifiedBy>WeberD</cp:lastModifiedBy>
  <cp:lastPrinted>2019-09-20T08:58:16Z</cp:lastPrinted>
  <dcterms:created xsi:type="dcterms:W3CDTF">2007-07-05T07:36:49Z</dcterms:created>
  <dcterms:modified xsi:type="dcterms:W3CDTF">2019-09-20T09:00:09Z</dcterms:modified>
</cp:coreProperties>
</file>